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 Meter readings" sheetId="1" r:id="rId1"/>
    <sheet name="2 Sales by fuel" sheetId="2" r:id="rId2"/>
    <sheet name="3 Stock" sheetId="3" r:id="rId3"/>
    <sheet name="4 Collections" sheetId="4" r:id="rId4"/>
    <sheet name="5 Reconciliation" sheetId="5" r:id="rId5"/>
    <sheet name="Read me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cols>
    <col min="1" max="1" width="10.83203125" customWidth="1"/>
    <col min="2" max="2" width="12.83203125" customWidth="1"/>
    <col min="3" max="3" width="14.83203125" customWidth="1"/>
    <col min="4" max="4" width="14.83203125" customWidth="1"/>
    <col min="5" max="5" width="11.83203125" customWidth="1"/>
    <col min="6" max="6" width="13.83203125" customWidth="1"/>
  </cols>
  <sheetData>
    <row r="1">
      <c r="A1" t="str">
        <v>METER READINGS</v>
      </c>
    </row>
    <row r="2">
      <c r="A2" t="str">
        <v>One row per nozzle, per shift. Litres sold is a formula — do not type over it.</v>
      </c>
    </row>
    <row r="4">
      <c r="A4" t="str">
        <v>Nozzle</v>
      </c>
      <c r="B4" t="str">
        <v>Fuel</v>
      </c>
      <c r="C4" t="str">
        <v>Opening</v>
      </c>
      <c r="D4" t="str">
        <v>Closing</v>
      </c>
      <c r="E4" t="str">
        <v>Testing L</v>
      </c>
      <c r="F4" t="str">
        <v>Litres sold</v>
      </c>
    </row>
    <row r="5">
      <c r="A5" t="str">
        <v>N1</v>
      </c>
      <c r="B5" t="str">
        <v>Petrol</v>
      </c>
      <c r="C5">
        <v>184320.4</v>
      </c>
      <c r="D5">
        <v>185002.1</v>
      </c>
      <c r="E5">
        <v>5</v>
      </c>
      <c r="F5">
        <f>IF(D5="","",D5-C5-N(E5))</f>
      </c>
    </row>
    <row r="6">
      <c r="A6" t="str">
        <v>N2</v>
      </c>
      <c r="B6" t="str">
        <v>Petrol</v>
      </c>
      <c r="C6">
        <v>201884</v>
      </c>
      <c r="D6">
        <v>202451.55</v>
      </c>
      <c r="E6">
        <v>0</v>
      </c>
      <c r="F6">
        <f>IF(D6="","",D6-C6-N(E6))</f>
      </c>
    </row>
    <row r="7">
      <c r="A7" t="str">
        <v>N3</v>
      </c>
      <c r="B7" t="str">
        <v>Diesel</v>
      </c>
      <c r="C7">
        <v>312006.25</v>
      </c>
      <c r="D7">
        <v>313118.9</v>
      </c>
      <c r="E7">
        <v>5</v>
      </c>
      <c r="F7">
        <f>IF(D7="","",D7-C7-N(E7))</f>
      </c>
    </row>
    <row r="8">
      <c r="A8" t="str">
        <v>N4</v>
      </c>
      <c r="B8" t="str">
        <v>Diesel</v>
      </c>
      <c r="C8">
        <v>298450.1</v>
      </c>
      <c r="D8">
        <v>298902.75</v>
      </c>
      <c r="E8">
        <v>0</v>
      </c>
      <c r="F8">
        <f>IF(D8="","",D8-C8-N(E8))</f>
      </c>
    </row>
    <row r="9">
      <c r="F9">
        <f>IF(D9="","",D9-C9-N(E9))</f>
      </c>
    </row>
    <row r="10">
      <c r="F10">
        <f>IF(D10="","",D10-C10-N(E10))</f>
      </c>
    </row>
    <row r="11">
      <c r="F11">
        <f>IF(D11="","",D11-C11-N(E11))</f>
      </c>
    </row>
    <row r="12">
      <c r="F12">
        <f>IF(D12="","",D12-C12-N(E12))</f>
      </c>
    </row>
    <row r="13">
      <c r="F13">
        <f>IF(D13="","",D13-C13-N(E13))</f>
      </c>
    </row>
    <row r="14">
      <c r="F14">
        <f>IF(D14="","",D14-C14-N(E14))</f>
      </c>
    </row>
    <row r="15">
      <c r="F15">
        <f>IF(D15="","",D15-C15-N(E15))</f>
      </c>
    </row>
    <row r="16">
      <c r="F16">
        <f>IF(D16="","",D16-C16-N(E16))</f>
      </c>
    </row>
    <row r="18">
      <c r="A18" t="str">
        <v>TOTAL</v>
      </c>
      <c r="E18">
        <f>SUM(E5:E16)</f>
      </c>
      <c r="F18">
        <f>SUM(F5:F16)</f>
      </c>
    </row>
  </sheetData>
  <ignoredErrors>
    <ignoredError numberStoredAsText="1" sqref="A1:F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14.83203125" customWidth="1"/>
    <col min="2" max="2" width="13.83203125" customWidth="1"/>
    <col min="3" max="3" width="13.83203125" customWidth="1"/>
    <col min="4" max="4" width="15.83203125" customWidth="1"/>
  </cols>
  <sheetData>
    <row r="1">
      <c r="A1" t="str">
        <v>SALES BY FUEL</v>
      </c>
    </row>
    <row r="2">
      <c r="A2" t="str">
        <v>Split a row if the rate changed during the day. Never blend two rates.</v>
      </c>
    </row>
    <row r="4">
      <c r="A4" t="str">
        <v>Fuel</v>
      </c>
      <c r="B4" t="str">
        <v>Litres sold</v>
      </c>
      <c r="C4" t="str">
        <v>Rate (Rs/L)</v>
      </c>
      <c r="D4" t="str">
        <v>Value (Rs)</v>
      </c>
    </row>
    <row r="5">
      <c r="A5" t="str">
        <v>Petrol</v>
      </c>
      <c r="B5">
        <v>1244.25</v>
      </c>
      <c r="C5">
        <v>104.2</v>
      </c>
      <c r="D5">
        <f>IF(B5="","",B5*C5)</f>
      </c>
    </row>
    <row r="6">
      <c r="A6" t="str">
        <v>Diesel</v>
      </c>
      <c r="B6">
        <v>1560.3</v>
      </c>
      <c r="C6">
        <v>92.15</v>
      </c>
      <c r="D6">
        <f>IF(B6="","",B6*C6)</f>
      </c>
    </row>
    <row r="7">
      <c r="D7">
        <f>IF(B7="","",B7*C7)</f>
      </c>
    </row>
    <row r="8">
      <c r="D8">
        <f>IF(B8="","",B8*C8)</f>
      </c>
    </row>
    <row r="9">
      <c r="D9">
        <f>IF(B9="","",B9*C9)</f>
      </c>
    </row>
    <row r="10">
      <c r="D10">
        <f>IF(B10="","",B10*C10)</f>
      </c>
    </row>
    <row r="11">
      <c r="D11">
        <f>IF(B11="","",B11*C11)</f>
      </c>
    </row>
    <row r="12">
      <c r="D12">
        <f>IF(B12="","",B12*C12)</f>
      </c>
    </row>
    <row r="14">
      <c r="A14" t="str">
        <v>TOTAL</v>
      </c>
      <c r="B14">
        <f>SUM(B5:B12)</f>
      </c>
      <c r="D14">
        <f>SUM(D5:D12)</f>
      </c>
    </row>
    <row r="16">
      <c r="A16" t="str">
        <v>Check: litres here should equal litres sold on sheet 1</v>
      </c>
      <c r="B16">
        <f>'1 Meter readings'!F18</f>
      </c>
    </row>
  </sheetData>
  <ignoredErrors>
    <ignoredError numberStoredAsText="1" sqref="A1:D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cols>
    <col min="1" max="1" width="8.83203125" customWidth="1"/>
    <col min="2" max="2" width="10.83203125" customWidth="1"/>
    <col min="3" max="3" width="11.83203125" customWidth="1"/>
    <col min="4" max="4" width="11.83203125" customWidth="1"/>
    <col min="5" max="5" width="11.83203125" customWidth="1"/>
    <col min="6" max="6" width="12.83203125" customWidth="1"/>
    <col min="7" max="7" width="11.83203125" customWidth="1"/>
    <col min="8" max="8" width="11.83203125" customWidth="1"/>
  </cols>
  <sheetData>
    <row r="1">
      <c r="A1" t="str">
        <v>STOCK — ONE ROW PER TANK</v>
      </c>
    </row>
    <row r="2">
      <c r="A2" t="str">
        <v>Opening stock is yesterday's DIP, not yesterday's book stock.</v>
      </c>
    </row>
    <row r="4">
      <c r="A4" t="str">
        <v>Tank</v>
      </c>
      <c r="B4" t="str">
        <v>Fuel</v>
      </c>
      <c r="C4" t="str">
        <v>Opening</v>
      </c>
      <c r="D4" t="str">
        <v>Delivered</v>
      </c>
      <c r="E4" t="str">
        <v>Dispensed</v>
      </c>
      <c r="F4" t="str">
        <v>Book stock</v>
      </c>
      <c r="G4" t="str">
        <v>Dip</v>
      </c>
      <c r="H4" t="str">
        <v>Variance</v>
      </c>
    </row>
    <row r="5">
      <c r="A5" t="str">
        <v>T1</v>
      </c>
      <c r="B5" t="str">
        <v>Petrol</v>
      </c>
      <c r="C5">
        <v>8000</v>
      </c>
      <c r="D5">
        <v>12000</v>
      </c>
      <c r="E5">
        <v>1244.25</v>
      </c>
      <c r="F5">
        <f>IF(C5="","",C5+N(D5)-N(E5))</f>
      </c>
      <c r="G5">
        <v>18742</v>
      </c>
      <c r="H5">
        <f>IF(G5="","",G5-F5)</f>
      </c>
    </row>
    <row r="6">
      <c r="A6" t="str">
        <v>T2</v>
      </c>
      <c r="B6" t="str">
        <v>Diesel</v>
      </c>
      <c r="C6">
        <v>14500</v>
      </c>
      <c r="D6">
        <v>0</v>
      </c>
      <c r="E6">
        <v>1560.3</v>
      </c>
      <c r="F6">
        <f>IF(C6="","",C6+N(D6)-N(E6))</f>
      </c>
      <c r="G6">
        <v>12948</v>
      </c>
      <c r="H6">
        <f>IF(G6="","",G6-F6)</f>
      </c>
    </row>
    <row r="7">
      <c r="F7">
        <f>IF(C7="","",C7+N(D7)-N(E7))</f>
      </c>
      <c r="H7">
        <f>IF(G7="","",G7-F7)</f>
      </c>
    </row>
    <row r="8">
      <c r="F8">
        <f>IF(C8="","",C8+N(D8)-N(E8))</f>
      </c>
      <c r="H8">
        <f>IF(G8="","",G8-F8)</f>
      </c>
    </row>
    <row r="9">
      <c r="F9">
        <f>IF(C9="","",C9+N(D9)-N(E9))</f>
      </c>
      <c r="H9">
        <f>IF(G9="","",G9-F9)</f>
      </c>
    </row>
    <row r="10">
      <c r="F10">
        <f>IF(C10="","",C10+N(D10)-N(E10))</f>
      </c>
      <c r="H10">
        <f>IF(G10="","",G10-F10)</f>
      </c>
    </row>
    <row r="11">
      <c r="F11">
        <f>IF(C11="","",C11+N(D11)-N(E11))</f>
      </c>
      <c r="H11">
        <f>IF(G11="","",G11-F11)</f>
      </c>
    </row>
    <row r="12">
      <c r="F12">
        <f>IF(C12="","",C12+N(D12)-N(E12))</f>
      </c>
      <c r="H12">
        <f>IF(G12="","",G12-F12)</f>
      </c>
    </row>
    <row r="14">
      <c r="A14" t="str">
        <v>TOTAL</v>
      </c>
      <c r="E14">
        <f>SUM(E5:E12)</f>
      </c>
      <c r="H14">
        <f>SUM(H5:H12)</f>
      </c>
    </row>
  </sheetData>
  <ignoredErrors>
    <ignoredError numberStoredAsText="1" sqref="A1:H1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26.83203125" customWidth="1"/>
    <col min="2" max="2" width="14.83203125" customWidth="1"/>
  </cols>
  <sheetData>
    <row r="1">
      <c r="A1" t="str">
        <v>COLLECTIONS AND EXPENSES</v>
      </c>
    </row>
    <row r="2">
      <c r="A2" t="str">
        <v>Keep the five types apart. Credit is a sale today and a receivable later.</v>
      </c>
    </row>
    <row r="4">
      <c r="A4" t="str">
        <v>Line</v>
      </c>
      <c r="B4" t="str">
        <v>Amount (Rs)</v>
      </c>
    </row>
    <row r="5">
      <c r="A5" t="str">
        <v>Cash</v>
      </c>
      <c r="B5">
        <v>96400</v>
      </c>
    </row>
    <row r="6">
      <c r="A6" t="str">
        <v>UPI</v>
      </c>
      <c r="B6">
        <v>128300</v>
      </c>
    </row>
    <row r="7">
      <c r="A7" t="str">
        <v>Card</v>
      </c>
      <c r="B7">
        <v>22150</v>
      </c>
    </row>
    <row r="8">
      <c r="A8" t="str">
        <v>Fleet card</v>
      </c>
      <c r="B8">
        <v>14000</v>
      </c>
    </row>
    <row r="9">
      <c r="A9" t="str">
        <v>Credit (on account)</v>
      </c>
      <c r="B9">
        <v>13200</v>
      </c>
    </row>
    <row r="10">
      <c r="A10" t="str">
        <v>TOTAL COLLECTED</v>
      </c>
      <c r="B10">
        <f>SUM(B5:B9)</f>
      </c>
    </row>
    <row r="12">
      <c r="A12" t="str">
        <v>Paid out of the drawer</v>
      </c>
      <c r="B12">
        <v>1100</v>
      </c>
    </row>
    <row r="13">
      <c r="A13" t="str">
        <v>Opening float</v>
      </c>
      <c r="B13">
        <v>0</v>
      </c>
    </row>
    <row r="15">
      <c r="A15" t="str">
        <v>Accounted for</v>
      </c>
      <c r="B15">
        <f>B10+N(B12)-N(B13)</f>
      </c>
    </row>
  </sheetData>
  <ignoredErrors>
    <ignoredError numberStoredAsText="1" sqref="A1:B1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cols>
    <col min="1" max="1" width="28.83203125" customWidth="1"/>
    <col min="2" max="2" width="16.83203125" customWidth="1"/>
    <col min="3" max="3" width="52.83203125" customWidth="1"/>
  </cols>
  <sheetData>
    <row r="1">
      <c r="A1" t="str">
        <v>RECONCILIATION</v>
      </c>
    </row>
    <row r="2">
      <c r="A2" t="str">
        <v>Every figure here is computed from the other sheets. Type nothing.</v>
      </c>
    </row>
    <row r="4">
      <c r="A4" t="str">
        <v>Check</v>
      </c>
      <c r="B4" t="str">
        <v>Value</v>
      </c>
      <c r="C4" t="str">
        <v>What it means</v>
      </c>
    </row>
    <row r="5">
      <c r="A5" t="str">
        <v>Litres sold (meters)</v>
      </c>
      <c r="B5">
        <f>'1 Meter readings'!F18</f>
      </c>
      <c r="C5" t="str">
        <v>From the nozzle readings</v>
      </c>
    </row>
    <row r="6">
      <c r="A6" t="str">
        <v>Litres sold (by fuel)</v>
      </c>
      <c r="B6">
        <f>'2 Sales by fuel'!B14</f>
      </c>
      <c r="C6" t="str">
        <v>Should equal the row above</v>
      </c>
    </row>
    <row r="7">
      <c r="A7" t="str">
        <v>Litres difference</v>
      </c>
      <c r="B7">
        <f>B5-B6</f>
      </c>
      <c r="C7" t="str">
        <v>Not zero = a nozzle is on the wrong fuel, or a row is missing</v>
      </c>
    </row>
    <row r="9">
      <c r="A9" t="str">
        <v>Litres dispensed (stock)</v>
      </c>
      <c r="B9">
        <f>'3 Stock'!E14</f>
      </c>
      <c r="C9" t="str">
        <v>Drawn from the tanks</v>
      </c>
    </row>
    <row r="10">
      <c r="A10" t="str">
        <v>Stock variance</v>
      </c>
      <c r="B10">
        <f>'3 Stock'!H14</f>
      </c>
      <c r="C10" t="str">
        <v>Negative = fuel left without being sold</v>
      </c>
    </row>
    <row r="11">
      <c r="A11" t="str">
        <v>Variance as % of throughput</v>
      </c>
      <c r="B11">
        <f>IF(B9=0,"",B10/B9)</f>
      </c>
      <c r="C11" t="str">
        <v>Watch the trend across weeks, not the single day</v>
      </c>
    </row>
    <row r="13">
      <c r="A13" t="str">
        <v>Expected revenue</v>
      </c>
      <c r="B13">
        <f>'2 Sales by fuel'!D14</f>
      </c>
      <c r="C13" t="str">
        <v>Litres x rate</v>
      </c>
    </row>
    <row r="14">
      <c r="A14" t="str">
        <v>Accounted for</v>
      </c>
      <c r="B14">
        <f>'4 Collections'!B15</f>
      </c>
      <c r="C14" t="str">
        <v>Collected + payouts - float</v>
      </c>
    </row>
    <row r="15">
      <c r="A15" t="str">
        <v>Cash difference</v>
      </c>
      <c r="B15">
        <f>B14-B13</f>
      </c>
      <c r="C15" t="str">
        <v>Negative = short. Ask tonight, not at month-end.</v>
      </c>
    </row>
  </sheetData>
  <ignoredErrors>
    <ignoredError numberStoredAsText="1" sqref="A1:C1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31"/>
  <sheetViews>
    <sheetView workbookViewId="0"/>
  </sheetViews>
  <cols>
    <col min="1" max="1" width="76.83203125" customWidth="1"/>
  </cols>
  <sheetData>
    <row r="1">
      <c r="A1" t="str">
        <v>HOW TO USE THIS SHEET</v>
      </c>
    </row>
    <row r="3">
      <c r="A3" t="str">
        <v>Fill the sheets in order. Each one uses totals from the one before it.</v>
      </c>
    </row>
    <row r="5">
      <c r="A5" t="str">
        <v>1. Meter readings — one row per nozzle PER SHIFT, not per day.</v>
      </c>
    </row>
    <row r="6">
      <c r="A6" t="str">
        <v xml:space="preserve">   A closing reading below its opening is always an error. A totaliser</v>
      </c>
    </row>
    <row r="7">
      <c r="A7" t="str">
        <v xml:space="preserve">   only counts up, so it is a transposed digit or the wrong nozzle.</v>
      </c>
    </row>
    <row r="9">
      <c r="A9" t="str">
        <v>2. Sales by fuel — split the row if the rate changed during the day.</v>
      </c>
    </row>
    <row r="11">
      <c r="A11" t="str">
        <v>3. Stock — one row per TANK, never per fuel. Two tanks of the same fuel</v>
      </c>
    </row>
    <row r="12">
      <c r="A12" t="str">
        <v xml:space="preserve">   pooled into one row averages a drifting tank against a sound one.</v>
      </c>
    </row>
    <row r="13">
      <c r="A13" t="str">
        <v xml:space="preserve">   Opening stock is yesterday's DIP, not yesterday's book stock.</v>
      </c>
    </row>
    <row r="15">
      <c r="A15" t="str">
        <v>4. Collections — keep the five payment types apart. Credit is a sale</v>
      </c>
    </row>
    <row r="16">
      <c r="A16" t="str">
        <v xml:space="preserve">   today and a receivable later; leaving it out makes every day look</v>
      </c>
    </row>
    <row r="17">
      <c r="A17" t="str">
        <v xml:space="preserve">   short by the value of your credit business.</v>
      </c>
    </row>
    <row r="19">
      <c r="A19" t="str">
        <v>5. Reconciliation — computed. If you find yourself typing here, a</v>
      </c>
    </row>
    <row r="20">
      <c r="A20" t="str">
        <v xml:space="preserve">   formula above has been overwritten.</v>
      </c>
    </row>
    <row r="22">
      <c r="A22" t="str">
        <v>The grey cells are formulas. Overwriting one is undetectable by looking</v>
      </c>
    </row>
    <row r="23">
      <c r="A23" t="str">
        <v>at the sheet — the totals stay internally consistent and the check has</v>
      </c>
    </row>
    <row r="24">
      <c r="A24" t="str">
        <v>quietly stopped checking. If you share this file, share the original.</v>
      </c>
    </row>
    <row r="26">
      <c r="A26" t="str">
        <v>Sample figures are filled in so the sheet makes sense on opening. They</v>
      </c>
    </row>
    <row r="27">
      <c r="A27" t="str">
        <v>tie to each other, and the reconciliation shows a small real shortfall</v>
      </c>
    </row>
    <row r="28">
      <c r="A28" t="str">
        <v>rather than a meaningless zero. Clear them before your first day.</v>
      </c>
    </row>
    <row r="30">
      <c r="A30" t="str">
        <v>Free from https://pumpdesk.in — guides, calculators and the software</v>
      </c>
    </row>
    <row r="31">
      <c r="A31" t="str">
        <v>that does all of this from the entries your staff already make.</v>
      </c>
    </row>
  </sheetData>
  <ignoredErrors>
    <ignoredError numberStoredAsText="1" sqref="A1:A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 Meter readings</vt:lpstr>
      <vt:lpstr>2 Sales by fuel</vt:lpstr>
      <vt:lpstr>3 Stock</vt:lpstr>
      <vt:lpstr>4 Collections</vt:lpstr>
      <vt:lpstr>5 Reconciliation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